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CL-Software\BricsCAD\NZ Pricing\"/>
    </mc:Choice>
  </mc:AlternateContent>
  <xr:revisionPtr revIDLastSave="0" documentId="13_ncr:1_{7B9D72A2-87EE-4883-B644-0EA503F117A2}" xr6:coauthVersionLast="38" xr6:coauthVersionMax="38" xr10:uidLastSave="{00000000-0000-0000-0000-000000000000}"/>
  <bookViews>
    <workbookView xWindow="0" yWindow="90" windowWidth="19155" windowHeight="12330" tabRatio="537" xr2:uid="{00000000-000D-0000-FFFF-FFFF00000000}"/>
  </bookViews>
  <sheets>
    <sheet name="Standalone - Cost Comparison" sheetId="7" r:id="rId1"/>
  </sheets>
  <definedNames>
    <definedName name="Number_of_Users">'Standalone - Cost Comparison'!$K$9</definedName>
    <definedName name="Number_of_Years" localSheetId="0">'Standalone - Cost Comparison'!$K$7</definedName>
    <definedName name="_xlnm.Print_Area" localSheetId="0">'Standalone - Cost Comparison'!$A:$K</definedName>
    <definedName name="USDAUD" localSheetId="0">'Standalone - Cost Comparison'!#REF!</definedName>
    <definedName name="USDNZD" localSheetId="0">'Standalone - Cost Comparison'!#REF!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7" l="1"/>
  <c r="J17" i="7"/>
  <c r="I17" i="7"/>
  <c r="H17" i="7"/>
  <c r="F17" i="7"/>
  <c r="E17" i="7"/>
  <c r="D17" i="7"/>
  <c r="C17" i="7"/>
  <c r="B17" i="7"/>
  <c r="A27" i="7"/>
  <c r="A22" i="7"/>
  <c r="D4" i="7"/>
  <c r="D5" i="7"/>
  <c r="D6" i="7"/>
  <c r="D7" i="7"/>
  <c r="D8" i="7"/>
  <c r="F16" i="7" l="1"/>
  <c r="F34" i="7" s="1"/>
  <c r="F35" i="7" s="1"/>
  <c r="E16" i="7"/>
  <c r="E34" i="7" s="1"/>
  <c r="E35" i="7" s="1"/>
  <c r="E36" i="7" s="1"/>
  <c r="D13" i="7"/>
  <c r="K16" i="7" s="1"/>
  <c r="K19" i="7" s="1"/>
  <c r="D12" i="7"/>
  <c r="J16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K34" i="7" l="1"/>
  <c r="K35" i="7" s="1"/>
  <c r="K36" i="7" s="1"/>
  <c r="K37" i="7" s="1"/>
  <c r="K38" i="7" s="1"/>
  <c r="K39" i="7" s="1"/>
  <c r="K40" i="7" s="1"/>
  <c r="K41" i="7" s="1"/>
  <c r="K42" i="7" s="1"/>
  <c r="K43" i="7" s="1"/>
  <c r="J19" i="7"/>
  <c r="K20" i="7"/>
  <c r="F19" i="7"/>
  <c r="F20" i="7" s="1"/>
  <c r="E19" i="7"/>
  <c r="E20" i="7" s="1"/>
  <c r="D11" i="7"/>
  <c r="I16" i="7" s="1"/>
  <c r="D10" i="7"/>
  <c r="H16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E25" i="7" l="1"/>
  <c r="F25" i="7"/>
  <c r="F26" i="7"/>
  <c r="E26" i="7"/>
  <c r="I19" i="7"/>
  <c r="I34" i="7"/>
  <c r="I35" i="7" s="1"/>
  <c r="I36" i="7" s="1"/>
  <c r="I37" i="7" s="1"/>
  <c r="I38" i="7" s="1"/>
  <c r="I39" i="7" s="1"/>
  <c r="I40" i="7" s="1"/>
  <c r="I41" i="7" s="1"/>
  <c r="I42" i="7" s="1"/>
  <c r="I43" i="7" s="1"/>
  <c r="F36" i="7"/>
  <c r="F37" i="7" s="1"/>
  <c r="F38" i="7" s="1"/>
  <c r="F39" i="7" s="1"/>
  <c r="F40" i="7" s="1"/>
  <c r="F41" i="7" s="1"/>
  <c r="F42" i="7" s="1"/>
  <c r="F43" i="7" s="1"/>
  <c r="E37" i="7"/>
  <c r="E38" i="7" s="1"/>
  <c r="E39" i="7" s="1"/>
  <c r="E40" i="7" s="1"/>
  <c r="E41" i="7" s="1"/>
  <c r="E42" i="7" s="1"/>
  <c r="E43" i="7" s="1"/>
  <c r="J20" i="7"/>
  <c r="E30" i="7"/>
  <c r="F30" i="7"/>
  <c r="E31" i="7"/>
  <c r="F31" i="7"/>
  <c r="E24" i="7" l="1"/>
  <c r="F24" i="7"/>
  <c r="F29" i="7"/>
  <c r="E29" i="7"/>
  <c r="I20" i="7"/>
  <c r="B16" i="7"/>
  <c r="C16" i="7"/>
  <c r="D16" i="7"/>
  <c r="A19" i="7"/>
  <c r="C19" i="7" l="1"/>
  <c r="C25" i="7" s="1"/>
  <c r="D19" i="7"/>
  <c r="D25" i="7" s="1"/>
  <c r="H19" i="7"/>
  <c r="C34" i="7"/>
  <c r="C35" i="7" s="1"/>
  <c r="C36" i="7" s="1"/>
  <c r="C37" i="7" s="1"/>
  <c r="C38" i="7" s="1"/>
  <c r="C39" i="7" s="1"/>
  <c r="C40" i="7" s="1"/>
  <c r="C41" i="7" s="1"/>
  <c r="C42" i="7" s="1"/>
  <c r="C43" i="7" s="1"/>
  <c r="D34" i="7"/>
  <c r="D35" i="7" s="1"/>
  <c r="D36" i="7" s="1"/>
  <c r="D37" i="7" s="1"/>
  <c r="D38" i="7" s="1"/>
  <c r="D39" i="7" s="1"/>
  <c r="D40" i="7" s="1"/>
  <c r="D41" i="7" s="1"/>
  <c r="D42" i="7" s="1"/>
  <c r="D43" i="7" s="1"/>
  <c r="B19" i="7"/>
  <c r="B34" i="7"/>
  <c r="B26" i="7" l="1"/>
  <c r="B25" i="7"/>
  <c r="B23" i="7"/>
  <c r="C28" i="7"/>
  <c r="D23" i="7"/>
  <c r="F23" i="7"/>
  <c r="C23" i="7"/>
  <c r="E23" i="7"/>
  <c r="C20" i="7"/>
  <c r="C26" i="7"/>
  <c r="C29" i="7"/>
  <c r="C24" i="7"/>
  <c r="B31" i="7"/>
  <c r="B30" i="7"/>
  <c r="B29" i="7"/>
  <c r="B24" i="7"/>
  <c r="D26" i="7"/>
  <c r="D24" i="7"/>
  <c r="E28" i="7"/>
  <c r="F28" i="7"/>
  <c r="B28" i="7"/>
  <c r="D28" i="7"/>
  <c r="D20" i="7"/>
  <c r="D31" i="7"/>
  <c r="D29" i="7"/>
  <c r="D30" i="7"/>
  <c r="C31" i="7"/>
  <c r="C30" i="7"/>
  <c r="B20" i="7"/>
  <c r="H20" i="7"/>
  <c r="B35" i="7"/>
  <c r="B36" i="7" l="1"/>
  <c r="B37" i="7" l="1"/>
  <c r="B38" i="7" l="1"/>
  <c r="B39" i="7" l="1"/>
  <c r="B40" i="7" l="1"/>
  <c r="B41" i="7" l="1"/>
  <c r="B42" i="7" l="1"/>
  <c r="B43" i="7" l="1"/>
</calcChain>
</file>

<file path=xl/sharedStrings.xml><?xml version="1.0" encoding="utf-8"?>
<sst xmlns="http://schemas.openxmlformats.org/spreadsheetml/2006/main" count="67" uniqueCount="34">
  <si>
    <t>BricsCAD Classic</t>
  </si>
  <si>
    <t>BricsCAD Platinum</t>
  </si>
  <si>
    <t>BricsCAD Professional</t>
  </si>
  <si>
    <t>2nd year on</t>
  </si>
  <si>
    <t>Used for all pricing (TAX exclusive)</t>
  </si>
  <si>
    <t>Source:</t>
  </si>
  <si>
    <t>https://www.autodesk.com/products</t>
  </si>
  <si>
    <t>https://www.autodesk.co.nz/products</t>
  </si>
  <si>
    <t>AutoCAD LT</t>
  </si>
  <si>
    <t>AutoCAD</t>
  </si>
  <si>
    <t>https://www.autodesk.com.au/products</t>
  </si>
  <si>
    <t>Permanent</t>
  </si>
  <si>
    <t>https://www.bricsys.com/estore/?site=en-us</t>
  </si>
  <si>
    <t>https://www.bricsys.com/estore/?site=en-nz</t>
  </si>
  <si>
    <t>https://www.bricsys.com/estore/?site=en-au</t>
  </si>
  <si>
    <t>First year cost</t>
  </si>
  <si>
    <t>Average cost/year</t>
  </si>
  <si>
    <t>Year</t>
  </si>
  <si>
    <t>License Only</t>
  </si>
  <si>
    <t>Main./Rent</t>
  </si>
  <si>
    <t>First Year Cost</t>
  </si>
  <si>
    <t>Type</t>
  </si>
  <si>
    <t>Rental</t>
  </si>
  <si>
    <t>Number of Years</t>
  </si>
  <si>
    <t>Number of Users</t>
  </si>
  <si>
    <t>United States</t>
  </si>
  <si>
    <t>USD</t>
  </si>
  <si>
    <t>BricsCAD BIM</t>
  </si>
  <si>
    <t>BricsCAD Mechanical</t>
  </si>
  <si>
    <t>Revit</t>
  </si>
  <si>
    <t>Inventor</t>
  </si>
  <si>
    <t>Cost of Ownership Comparison</t>
  </si>
  <si>
    <t>Region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</si>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</sst>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409]* #,##0.00_-;\-[$$-1409]* #,##0.00_-;_-[$$-1409]* &quot;-&quot;??_-;_-@_-"/>
    <numFmt numFmtId="165" formatCode="_-[$$-1409]* #,##0_-;\-[$$-1409]* #,##0_-;_-[$$-1409]* &quot;-&quot;??_-;_-@_-"/>
    <numFmt numFmtId="166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/>
    <xf numFmtId="0" fontId="1" fillId="0" borderId="0" xfId="1" applyFont="1" applyFill="1" applyBorder="1" applyAlignment="1" applyProtection="1">
      <alignment horizontal="right" vertical="top" indent="1"/>
    </xf>
    <xf numFmtId="164" fontId="1" fillId="0" borderId="0" xfId="8" applyNumberFormat="1" applyFont="1" applyFill="1" applyBorder="1" applyAlignment="1" applyProtection="1">
      <alignment horizontal="left" vertical="top"/>
    </xf>
    <xf numFmtId="0" fontId="1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top" indent="1"/>
    </xf>
    <xf numFmtId="0" fontId="6" fillId="0" borderId="0" xfId="0" applyFon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10"/>
    <xf numFmtId="0" fontId="0" fillId="0" borderId="0" xfId="0" applyAlignment="1">
      <alignment horizontal="left"/>
    </xf>
    <xf numFmtId="44" fontId="0" fillId="0" borderId="0" xfId="0" applyNumberForma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0" fontId="7" fillId="0" borderId="1" xfId="0" applyFont="1" applyBorder="1"/>
    <xf numFmtId="0" fontId="4" fillId="0" borderId="0" xfId="0" applyFont="1" applyAlignment="1">
      <alignment horizontal="right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9" fontId="0" fillId="0" borderId="0" xfId="9" applyFont="1" applyAlignment="1">
      <alignment horizontal="center"/>
    </xf>
    <xf numFmtId="0" fontId="0" fillId="0" borderId="0" xfId="0" applyFont="1" applyAlignment="1">
      <alignment horizontal="left"/>
    </xf>
    <xf numFmtId="44" fontId="0" fillId="0" borderId="0" xfId="0" applyNumberFormat="1"/>
    <xf numFmtId="9" fontId="0" fillId="0" borderId="0" xfId="9" applyFont="1"/>
    <xf numFmtId="0" fontId="4" fillId="0" borderId="0" xfId="0" applyFont="1" applyBorder="1"/>
    <xf numFmtId="165" fontId="1" fillId="2" borderId="0" xfId="8" applyNumberFormat="1" applyFont="1" applyFill="1" applyBorder="1" applyAlignment="1" applyProtection="1">
      <alignment horizontal="left" vertical="top"/>
      <protection locked="0"/>
    </xf>
    <xf numFmtId="165" fontId="1" fillId="0" borderId="0" xfId="8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>
      <alignment horizontal="right"/>
    </xf>
    <xf numFmtId="165" fontId="1" fillId="0" borderId="0" xfId="1" applyNumberFormat="1" applyFont="1" applyFill="1" applyBorder="1" applyAlignment="1" applyProtection="1"/>
    <xf numFmtId="166" fontId="0" fillId="0" borderId="0" xfId="0" applyNumberForma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0" xfId="0" applyFont="1"/>
    <xf numFmtId="0" fontId="10" fillId="0" borderId="0" xfId="11" applyNumberFormat="1" applyFont="1" applyFill="1" applyAlignment="1"/>
    <xf numFmtId="0" fontId="10" fillId="0" borderId="0" xfId="12" applyNumberFormat="1" applyFont="1" applyFill="1" applyAlignment="1"/>
    <xf numFmtId="0" fontId="2" fillId="2" borderId="0" xfId="8" applyNumberFormat="1" applyFont="1" applyFill="1" applyBorder="1" applyAlignment="1" applyProtection="1">
      <alignment horizontal="left" vertical="top"/>
      <protection locked="0"/>
    </xf>
    <xf numFmtId="44" fontId="0" fillId="0" borderId="0" xfId="0" applyNumberFormat="1" applyBorder="1" applyAlignment="1">
      <alignment horizontal="center"/>
    </xf>
    <xf numFmtId="0" fontId="7" fillId="0" borderId="0" xfId="0" applyFont="1" applyBorder="1"/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6" fontId="0" fillId="0" borderId="0" xfId="9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13">
    <cellStyle name="Bad" xfId="12" builtinId="27"/>
    <cellStyle name="Comma 2" xfId="2" xr:uid="{00000000-0005-0000-0000-000000000000}"/>
    <cellStyle name="Comma0" xfId="4" xr:uid="{00000000-0005-0000-0000-000001000000}"/>
    <cellStyle name="Currency" xfId="8" builtinId="4"/>
    <cellStyle name="Currency 2" xfId="3" xr:uid="{00000000-0005-0000-0000-000003000000}"/>
    <cellStyle name="Currency0" xfId="5" xr:uid="{00000000-0005-0000-0000-000004000000}"/>
    <cellStyle name="Date" xfId="6" xr:uid="{00000000-0005-0000-0000-000005000000}"/>
    <cellStyle name="Fixed" xfId="7" xr:uid="{00000000-0005-0000-0000-000006000000}"/>
    <cellStyle name="Good" xfId="11" builtinId="26"/>
    <cellStyle name="Hyperlink" xfId="10" builtinId="8"/>
    <cellStyle name="Normal" xfId="0" builtinId="0"/>
    <cellStyle name="Normal 2" xfId="1" xr:uid="{00000000-0005-0000-0000-000008000000}"/>
    <cellStyle name="Percent" xfId="9" builtinId="5"/>
  </cellStyles>
  <dxfs count="0"/>
  <tableStyles count="0" defaultTableStyle="TableStyleMedium9" defaultPivotStyle="PivotStyleLight16"/>
  <colors>
    <mruColors>
      <color rgb="FFFFAC40"/>
      <color rgb="FF4D40FF"/>
      <color rgb="FF4093FF"/>
      <color rgb="FFFF4D40"/>
      <color rgb="FF40F2FF"/>
      <color rgb="FFAC40FF"/>
      <color rgb="FF93FF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'Standalone - Cost Comparison'!$A$1</c:f>
          <c:strCache>
            <c:ptCount val="1"/>
            <c:pt idx="0">
              <c:v>Cost of Ownership Comparison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94760750364972"/>
          <c:y val="0.12382655271335087"/>
          <c:w val="0.77986719787516601"/>
          <c:h val="0.76784286784047773"/>
        </c:manualLayout>
      </c:layout>
      <c:lineChart>
        <c:grouping val="standard"/>
        <c:varyColors val="0"/>
        <c:ser>
          <c:idx val="0"/>
          <c:order val="0"/>
          <c:tx>
            <c:strRef>
              <c:f>'Standalone - Cost Comparison'!$D$33</c:f>
              <c:strCache>
                <c:ptCount val="1"/>
                <c:pt idx="0">
                  <c:v> BricsCAD Platinum </c:v>
                </c:pt>
              </c:strCache>
            </c:strRef>
          </c:tx>
          <c:spPr>
            <a:ln w="38100" cap="rnd">
              <a:solidFill>
                <a:srgbClr val="40F2FF"/>
              </a:solidFill>
              <a:round/>
            </a:ln>
            <a:effectLst/>
          </c:spPr>
          <c:marker>
            <c:symbol val="none"/>
          </c:marker>
          <c:cat>
            <c:numRef>
              <c:f>'Standalone - Cost Comparison'!$A$34:$A$43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'Standalone - Cost Comparison'!$D$34:$D$43</c:f>
              <c:numCache>
                <c:formatCode>_-"$"* #,##0_-;\-"$"* #,##0_-;_-"$"* "-"??_-;_-@_-</c:formatCode>
                <c:ptCount val="5"/>
                <c:pt idx="0">
                  <c:v>1560</c:v>
                </c:pt>
                <c:pt idx="1">
                  <c:v>1920</c:v>
                </c:pt>
                <c:pt idx="2">
                  <c:v>2280</c:v>
                </c:pt>
                <c:pt idx="3">
                  <c:v>2640</c:v>
                </c:pt>
                <c:pt idx="4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9-4FBF-9964-4B0F957CF593}"/>
            </c:ext>
          </c:extLst>
        </c:ser>
        <c:ser>
          <c:idx val="9"/>
          <c:order val="1"/>
          <c:tx>
            <c:strRef>
              <c:f>'Standalone - Cost Comparison'!$C$33</c:f>
              <c:strCache>
                <c:ptCount val="1"/>
                <c:pt idx="0">
                  <c:v> BricsCAD Professional </c:v>
                </c:pt>
              </c:strCache>
            </c:strRef>
          </c:tx>
          <c:spPr>
            <a:ln w="38100" cap="rnd">
              <a:solidFill>
                <a:srgbClr val="4D40FF"/>
              </a:solidFill>
              <a:round/>
            </a:ln>
            <a:effectLst/>
          </c:spPr>
          <c:marker>
            <c:symbol val="none"/>
          </c:marker>
          <c:cat>
            <c:numRef>
              <c:f>'Standalone - Cost Comparison'!$A$34:$A$43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'Standalone - Cost Comparison'!$C$34:$C$43</c:f>
              <c:numCache>
                <c:formatCode>_-"$"* #,##0_-;\-"$"* #,##0_-;_-"$"* "-"??_-;_-@_-</c:formatCode>
                <c:ptCount val="5"/>
                <c:pt idx="0">
                  <c:v>1105</c:v>
                </c:pt>
                <c:pt idx="1">
                  <c:v>1360</c:v>
                </c:pt>
                <c:pt idx="2">
                  <c:v>1615</c:v>
                </c:pt>
                <c:pt idx="3">
                  <c:v>1870</c:v>
                </c:pt>
                <c:pt idx="4">
                  <c:v>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9-4FBF-9964-4B0F957CF593}"/>
            </c:ext>
          </c:extLst>
        </c:ser>
        <c:ser>
          <c:idx val="4"/>
          <c:order val="2"/>
          <c:tx>
            <c:strRef>
              <c:f>'Standalone - Cost Comparison'!$B$33</c:f>
              <c:strCache>
                <c:ptCount val="1"/>
                <c:pt idx="0">
                  <c:v>BricsCAD Classic</c:v>
                </c:pt>
              </c:strCache>
            </c:strRef>
          </c:tx>
          <c:spPr>
            <a:ln w="38100" cap="rnd">
              <a:solidFill>
                <a:srgbClr val="4093FF"/>
              </a:solidFill>
              <a:round/>
            </a:ln>
            <a:effectLst/>
          </c:spPr>
          <c:marker>
            <c:symbol val="none"/>
          </c:marker>
          <c:cat>
            <c:numRef>
              <c:f>'Standalone - Cost Comparison'!$A$34:$A$43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'Standalone - Cost Comparison'!$B$34:$B$43</c:f>
              <c:numCache>
                <c:formatCode>_-"$"* #,##0_-;\-"$"* #,##0_-;_-"$"* "-"??_-;_-@_-</c:formatCode>
                <c:ptCount val="5"/>
                <c:pt idx="0">
                  <c:v>825</c:v>
                </c:pt>
                <c:pt idx="1">
                  <c:v>1015</c:v>
                </c:pt>
                <c:pt idx="2">
                  <c:v>1205</c:v>
                </c:pt>
                <c:pt idx="3">
                  <c:v>1395</c:v>
                </c:pt>
                <c:pt idx="4">
                  <c:v>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39-4FBF-9964-4B0F957CF593}"/>
            </c:ext>
          </c:extLst>
        </c:ser>
        <c:ser>
          <c:idx val="1"/>
          <c:order val="7"/>
          <c:tx>
            <c:strRef>
              <c:f>'Standalone - Cost Comparison'!$I$33</c:f>
              <c:strCache>
                <c:ptCount val="1"/>
                <c:pt idx="0">
                  <c:v> AutoCAD 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'Standalone - Cost Comparison'!$I$34:$I$43</c:f>
              <c:numCache>
                <c:formatCode>_-"$"* #,##0_-;\-"$"* #,##0_-;_-"$"* "-"??_-;_-@_-</c:formatCode>
                <c:ptCount val="5"/>
                <c:pt idx="0">
                  <c:v>1575</c:v>
                </c:pt>
                <c:pt idx="1">
                  <c:v>3150</c:v>
                </c:pt>
                <c:pt idx="2">
                  <c:v>4725</c:v>
                </c:pt>
                <c:pt idx="3">
                  <c:v>6300</c:v>
                </c:pt>
                <c:pt idx="4">
                  <c:v>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AA-42DF-B5C9-C22E9F821EE0}"/>
            </c:ext>
          </c:extLst>
        </c:ser>
        <c:ser>
          <c:idx val="2"/>
          <c:order val="8"/>
          <c:tx>
            <c:strRef>
              <c:f>'Standalone - Cost Comparison'!$H$33</c:f>
              <c:strCache>
                <c:ptCount val="1"/>
                <c:pt idx="0">
                  <c:v> AutoCAD LT </c:v>
                </c:pt>
              </c:strCache>
            </c:strRef>
          </c:tx>
          <c:spPr>
            <a:ln w="38100" cap="rnd">
              <a:solidFill>
                <a:srgbClr val="FFAC40"/>
              </a:solidFill>
              <a:round/>
            </a:ln>
            <a:effectLst/>
          </c:spPr>
          <c:marker>
            <c:symbol val="none"/>
          </c:marker>
          <c:cat>
            <c:numRef>
              <c:f>'Standalone - Cost Comparison'!$A$34:$A$43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'Standalone - Cost Comparison'!$H$34:$H$43</c:f>
              <c:numCache>
                <c:formatCode>_-"$"* #,##0_-;\-"$"* #,##0_-;_-"$"* "-"??_-;_-@_-</c:formatCode>
                <c:ptCount val="5"/>
                <c:pt idx="0">
                  <c:v>351</c:v>
                </c:pt>
                <c:pt idx="1">
                  <c:v>702</c:v>
                </c:pt>
                <c:pt idx="2">
                  <c:v>1053</c:v>
                </c:pt>
                <c:pt idx="3">
                  <c:v>1404</c:v>
                </c:pt>
                <c:pt idx="4">
                  <c:v>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9-4FBF-9964-4B0F957CF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506584"/>
        <c:axId val="426510520"/>
        <c:extLst>
          <c:ext xmlns:c15="http://schemas.microsoft.com/office/drawing/2012/chart" uri="{02D57815-91ED-43cb-92C2-25804820EDAC}">
            <c15:filteredLineSeries>
              <c15:ser>
                <c:idx val="5"/>
                <c:order val="3"/>
                <c:tx>
                  <c:strRef>
                    <c:extLst>
                      <c:ext uri="{02D57815-91ED-43cb-92C2-25804820EDAC}">
                        <c15:formulaRef>
                          <c15:sqref>'Standalone - Cost Comparison'!$E$33</c15:sqref>
                        </c15:formulaRef>
                      </c:ext>
                    </c:extLst>
                    <c:strCache>
                      <c:ptCount val="1"/>
                      <c:pt idx="0">
                        <c:v> BricsCAD BIM </c:v>
                      </c:pt>
                    </c:strCache>
                  </c:strRef>
                </c:tx>
                <c:spPr>
                  <a:ln w="3810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'Standalone - Cost Comparison'!$E$34:$E$43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2405</c:v>
                      </c:pt>
                      <c:pt idx="1">
                        <c:v>2960</c:v>
                      </c:pt>
                      <c:pt idx="2">
                        <c:v>3515</c:v>
                      </c:pt>
                      <c:pt idx="3">
                        <c:v>4070</c:v>
                      </c:pt>
                      <c:pt idx="4">
                        <c:v>4625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974-43EA-994F-89ADF8AFA66C}"/>
                  </c:ext>
                </c:extLst>
              </c15:ser>
            </c15:filteredLineSeries>
            <c15:filteredLineSeries>
              <c15:ser>
                <c:idx val="6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Comparison'!$F$33</c15:sqref>
                        </c15:formulaRef>
                      </c:ext>
                    </c:extLst>
                    <c:strCache>
                      <c:ptCount val="1"/>
                      <c:pt idx="0">
                        <c:v> BricsCAD Mechanical </c:v>
                      </c:pt>
                    </c:strCache>
                  </c:strRef>
                </c:tx>
                <c:spPr>
                  <a:ln w="3810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Comparison'!$F$34:$F$43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2275</c:v>
                      </c:pt>
                      <c:pt idx="1">
                        <c:v>2800</c:v>
                      </c:pt>
                      <c:pt idx="2">
                        <c:v>3325</c:v>
                      </c:pt>
                      <c:pt idx="3">
                        <c:v>3850</c:v>
                      </c:pt>
                      <c:pt idx="4">
                        <c:v>4375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974-43EA-994F-89ADF8AFA66C}"/>
                  </c:ext>
                </c:extLst>
              </c15:ser>
            </c15:filteredLineSeries>
            <c15:filteredLineSeries>
              <c15:ser>
                <c:idx val="3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Comparison'!$J$33</c15:sqref>
                        </c15:formulaRef>
                      </c:ext>
                    </c:extLst>
                    <c:strCache>
                      <c:ptCount val="1"/>
                      <c:pt idx="0">
                        <c:v> Revit </c:v>
                      </c:pt>
                    </c:strCache>
                  </c:strRef>
                </c:tx>
                <c:spPr>
                  <a:ln w="381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Comparison'!$J$34:$J$43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2025</c:v>
                      </c:pt>
                      <c:pt idx="1">
                        <c:v>4050</c:v>
                      </c:pt>
                      <c:pt idx="2">
                        <c:v>6075</c:v>
                      </c:pt>
                      <c:pt idx="3">
                        <c:v>8100</c:v>
                      </c:pt>
                      <c:pt idx="4">
                        <c:v>10125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9AA-42DF-B5C9-C22E9F821EE0}"/>
                  </c:ext>
                </c:extLst>
              </c15:ser>
            </c15:filteredLineSeries>
            <c15:filteredLineSeries>
              <c15:ser>
                <c:idx val="10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Comparison'!$K$33</c15:sqref>
                        </c15:formulaRef>
                      </c:ext>
                    </c:extLst>
                    <c:strCache>
                      <c:ptCount val="1"/>
                      <c:pt idx="0">
                        <c:v> Inventor </c:v>
                      </c:pt>
                    </c:strCache>
                  </c:strRef>
                </c:tx>
                <c:spPr>
                  <a:ln w="38100" cap="rnd">
                    <a:solidFill>
                      <a:srgbClr val="FF4D4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Comparison'!$A$34:$A$43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Comparison'!$K$34:$K$43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1935</c:v>
                      </c:pt>
                      <c:pt idx="1">
                        <c:v>3870</c:v>
                      </c:pt>
                      <c:pt idx="2">
                        <c:v>5805</c:v>
                      </c:pt>
                      <c:pt idx="3">
                        <c:v>7740</c:v>
                      </c:pt>
                      <c:pt idx="4">
                        <c:v>9675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F39-4FBF-9964-4B0F957CF593}"/>
                  </c:ext>
                </c:extLst>
              </c15:ser>
            </c15:filteredLineSeries>
          </c:ext>
        </c:extLst>
      </c:lineChart>
      <c:catAx>
        <c:axId val="42650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rgbClr val="4F81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10520"/>
        <c:crosses val="autoZero"/>
        <c:auto val="1"/>
        <c:lblAlgn val="ctr"/>
        <c:lblOffset val="100"/>
        <c:noMultiLvlLbl val="0"/>
      </c:catAx>
      <c:valAx>
        <c:axId val="4265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b="1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solidFill>
              <a:srgbClr val="4F81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0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906394100035532"/>
          <c:y val="0.17621226621758201"/>
          <c:w val="0.29297193376497938"/>
          <c:h val="0.24341777777777779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51181102362204722" r="0.51181102362204722" t="0.74803149606299213" header="0.31496062992125984" footer="0.31496062992125984"/>
    <c:pageSetup paperSize="9"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'Standalone - Cost Comparison'!$A$1</c:f>
          <c:strCache>
            <c:ptCount val="1"/>
            <c:pt idx="0">
              <c:v>Cost of Ownership Comparison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94760750364972"/>
          <c:y val="0.12382655271335087"/>
          <c:w val="0.77986719787516601"/>
          <c:h val="0.76784286784047773"/>
        </c:manualLayout>
      </c:layout>
      <c:lineChart>
        <c:grouping val="standard"/>
        <c:varyColors val="0"/>
        <c:ser>
          <c:idx val="5"/>
          <c:order val="0"/>
          <c:tx>
            <c:strRef>
              <c:f>'Standalone - Cost Comparison'!$E$33</c:f>
              <c:strCache>
                <c:ptCount val="1"/>
                <c:pt idx="0">
                  <c:v> BricsCAD BIM </c:v>
                </c:pt>
              </c:strCache>
            </c:strRef>
          </c:tx>
          <c:spPr>
            <a:ln w="38100" cap="rnd">
              <a:solidFill>
                <a:srgbClr val="4093FF"/>
              </a:solidFill>
              <a:round/>
            </a:ln>
            <a:effectLst/>
          </c:spPr>
          <c:marker>
            <c:symbol val="none"/>
          </c:marker>
          <c:val>
            <c:numRef>
              <c:f>'Standalone - Cost Comparison'!$E$34:$E$43</c:f>
              <c:numCache>
                <c:formatCode>_-"$"* #,##0_-;\-"$"* #,##0_-;_-"$"* "-"??_-;_-@_-</c:formatCode>
                <c:ptCount val="5"/>
                <c:pt idx="0">
                  <c:v>2405</c:v>
                </c:pt>
                <c:pt idx="1">
                  <c:v>2960</c:v>
                </c:pt>
                <c:pt idx="2">
                  <c:v>3515</c:v>
                </c:pt>
                <c:pt idx="3">
                  <c:v>4070</c:v>
                </c:pt>
                <c:pt idx="4">
                  <c:v>4625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CA-4143-8E81-7D0E0BF36501}"/>
            </c:ext>
          </c:extLst>
        </c:ser>
        <c:ser>
          <c:idx val="6"/>
          <c:order val="1"/>
          <c:tx>
            <c:strRef>
              <c:f>'Standalone - Cost Comparison'!$F$33</c:f>
              <c:strCache>
                <c:ptCount val="1"/>
                <c:pt idx="0">
                  <c:v> BricsCAD Mechanical </c:v>
                </c:pt>
              </c:strCache>
            </c:strRef>
          </c:tx>
          <c:spPr>
            <a:ln w="38100" cap="rnd">
              <a:solidFill>
                <a:srgbClr val="4D40FF"/>
              </a:solidFill>
              <a:round/>
            </a:ln>
            <a:effectLst/>
          </c:spPr>
          <c:marker>
            <c:symbol val="none"/>
          </c:marker>
          <c:val>
            <c:numRef>
              <c:f>'Standalone - Cost Comparison'!$F$34:$F$43</c:f>
              <c:numCache>
                <c:formatCode>_-"$"* #,##0_-;\-"$"* #,##0_-;_-"$"* "-"??_-;_-@_-</c:formatCode>
                <c:ptCount val="5"/>
                <c:pt idx="0">
                  <c:v>2275</c:v>
                </c:pt>
                <c:pt idx="1">
                  <c:v>2800</c:v>
                </c:pt>
                <c:pt idx="2">
                  <c:v>3325</c:v>
                </c:pt>
                <c:pt idx="3">
                  <c:v>3850</c:v>
                </c:pt>
                <c:pt idx="4">
                  <c:v>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5CA-4143-8E81-7D0E0BF36501}"/>
            </c:ext>
          </c:extLst>
        </c:ser>
        <c:ser>
          <c:idx val="10"/>
          <c:order val="6"/>
          <c:tx>
            <c:strRef>
              <c:f>'Standalone - Cost Comparison'!$K$33</c:f>
              <c:strCache>
                <c:ptCount val="1"/>
                <c:pt idx="0">
                  <c:v> Inventor 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'Standalone - Cost Comparison'!$A$34:$A$43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'Standalone - Cost Comparison'!$K$34:$K$43</c:f>
              <c:numCache>
                <c:formatCode>_-"$"* #,##0_-;\-"$"* #,##0_-;_-"$"* "-"??_-;_-@_-</c:formatCode>
                <c:ptCount val="5"/>
                <c:pt idx="0">
                  <c:v>1935</c:v>
                </c:pt>
                <c:pt idx="1">
                  <c:v>3870</c:v>
                </c:pt>
                <c:pt idx="2">
                  <c:v>5805</c:v>
                </c:pt>
                <c:pt idx="3">
                  <c:v>7740</c:v>
                </c:pt>
                <c:pt idx="4">
                  <c:v>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CA-4143-8E81-7D0E0BF36501}"/>
            </c:ext>
          </c:extLst>
        </c:ser>
        <c:ser>
          <c:idx val="1"/>
          <c:order val="7"/>
          <c:tx>
            <c:strRef>
              <c:f>'Standalone - Cost Comparison'!$I$33</c:f>
              <c:strCache>
                <c:ptCount val="1"/>
                <c:pt idx="0">
                  <c:v> AutoCAD 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'Standalone - Cost Comparison'!$I$34:$I$43</c:f>
              <c:numCache>
                <c:formatCode>_-"$"* #,##0_-;\-"$"* #,##0_-;_-"$"* "-"??_-;_-@_-</c:formatCode>
                <c:ptCount val="5"/>
                <c:pt idx="0">
                  <c:v>1575</c:v>
                </c:pt>
                <c:pt idx="1">
                  <c:v>3150</c:v>
                </c:pt>
                <c:pt idx="2">
                  <c:v>4725</c:v>
                </c:pt>
                <c:pt idx="3">
                  <c:v>6300</c:v>
                </c:pt>
                <c:pt idx="4">
                  <c:v>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A-4143-8E81-7D0E0BF36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506584"/>
        <c:axId val="426510520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'Standalone - Cost Comparison'!$D$33</c15:sqref>
                        </c15:formulaRef>
                      </c:ext>
                    </c:extLst>
                    <c:strCache>
                      <c:ptCount val="1"/>
                      <c:pt idx="0">
                        <c:v> BricsCAD Platinum </c:v>
                      </c:pt>
                    </c:strCache>
                  </c:strRef>
                </c:tx>
                <c:spPr>
                  <a:ln w="38100" cap="rnd">
                    <a:solidFill>
                      <a:srgbClr val="40F2FF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'Standalone - Cost Comparison'!$A$34:$A$43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'Standalone - Cost Comparison'!$D$34:$D$43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1560</c:v>
                      </c:pt>
                      <c:pt idx="1">
                        <c:v>1920</c:v>
                      </c:pt>
                      <c:pt idx="2">
                        <c:v>2280</c:v>
                      </c:pt>
                      <c:pt idx="3">
                        <c:v>2640</c:v>
                      </c:pt>
                      <c:pt idx="4">
                        <c:v>3000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5CA-4143-8E81-7D0E0BF36501}"/>
                  </c:ext>
                </c:extLst>
              </c15:ser>
            </c15:filteredLineSeries>
            <c15:filteredLineSeries>
              <c15:ser>
                <c:idx val="9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Comparison'!$C$33</c15:sqref>
                        </c15:formulaRef>
                      </c:ext>
                    </c:extLst>
                    <c:strCache>
                      <c:ptCount val="1"/>
                      <c:pt idx="0">
                        <c:v> BricsCAD Professional </c:v>
                      </c:pt>
                    </c:strCache>
                  </c:strRef>
                </c:tx>
                <c:spPr>
                  <a:ln w="38100" cap="rnd">
                    <a:solidFill>
                      <a:srgbClr val="4D40FF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Comparison'!$A$34:$A$43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Comparison'!$C$34:$C$43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1105</c:v>
                      </c:pt>
                      <c:pt idx="1">
                        <c:v>1360</c:v>
                      </c:pt>
                      <c:pt idx="2">
                        <c:v>1615</c:v>
                      </c:pt>
                      <c:pt idx="3">
                        <c:v>1870</c:v>
                      </c:pt>
                      <c:pt idx="4">
                        <c:v>2125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5CA-4143-8E81-7D0E0BF3650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Comparison'!$B$33</c15:sqref>
                        </c15:formulaRef>
                      </c:ext>
                    </c:extLst>
                    <c:strCache>
                      <c:ptCount val="1"/>
                      <c:pt idx="0">
                        <c:v>BricsCAD Classic</c:v>
                      </c:pt>
                    </c:strCache>
                  </c:strRef>
                </c:tx>
                <c:spPr>
                  <a:ln w="38100" cap="rnd">
                    <a:solidFill>
                      <a:srgbClr val="4093FF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Comparison'!$A$34:$A$43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Comparison'!$B$34:$B$43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825</c:v>
                      </c:pt>
                      <c:pt idx="1">
                        <c:v>1015</c:v>
                      </c:pt>
                      <c:pt idx="2">
                        <c:v>1205</c:v>
                      </c:pt>
                      <c:pt idx="3">
                        <c:v>1395</c:v>
                      </c:pt>
                      <c:pt idx="4">
                        <c:v>1585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D5CA-4143-8E81-7D0E0BF36501}"/>
                  </c:ext>
                </c:extLst>
              </c15:ser>
            </c15:filteredLineSeries>
            <c15:filteredLineSeries>
              <c15:ser>
                <c:idx val="3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Comparison'!$J$33</c15:sqref>
                        </c15:formulaRef>
                      </c:ext>
                    </c:extLst>
                    <c:strCache>
                      <c:ptCount val="1"/>
                      <c:pt idx="0">
                        <c:v> Revit </c:v>
                      </c:pt>
                    </c:strCache>
                  </c:strRef>
                </c:tx>
                <c:spPr>
                  <a:ln w="38100" cap="rnd">
                    <a:solidFill>
                      <a:srgbClr val="FFAC40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Comparison'!$J$34:$J$43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2025</c:v>
                      </c:pt>
                      <c:pt idx="1">
                        <c:v>4050</c:v>
                      </c:pt>
                      <c:pt idx="2">
                        <c:v>6075</c:v>
                      </c:pt>
                      <c:pt idx="3">
                        <c:v>8100</c:v>
                      </c:pt>
                      <c:pt idx="4">
                        <c:v>10125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5CA-4143-8E81-7D0E0BF36501}"/>
                  </c:ext>
                </c:extLst>
              </c15:ser>
            </c15:filteredLineSeries>
            <c15:filteredLineSeries>
              <c15:ser>
                <c:idx val="2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Comparison'!$H$33</c15:sqref>
                        </c15:formulaRef>
                      </c:ext>
                    </c:extLst>
                    <c:strCache>
                      <c:ptCount val="1"/>
                      <c:pt idx="0">
                        <c:v> AutoCAD LT </c:v>
                      </c:pt>
                    </c:strCache>
                  </c:strRef>
                </c:tx>
                <c:spPr>
                  <a:ln w="38100" cap="rnd">
                    <a:solidFill>
                      <a:srgbClr val="FFAC4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Comparison'!$A$34:$A$43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'Standalone - Cost Comparison'!$H$34:$H$43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5"/>
                      <c:pt idx="0">
                        <c:v>351</c:v>
                      </c:pt>
                      <c:pt idx="1">
                        <c:v>702</c:v>
                      </c:pt>
                      <c:pt idx="2">
                        <c:v>1053</c:v>
                      </c:pt>
                      <c:pt idx="3">
                        <c:v>1404</c:v>
                      </c:pt>
                      <c:pt idx="4">
                        <c:v>1755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5CA-4143-8E81-7D0E0BF36501}"/>
                  </c:ext>
                </c:extLst>
              </c15:ser>
            </c15:filteredLineSeries>
          </c:ext>
        </c:extLst>
      </c:lineChart>
      <c:catAx>
        <c:axId val="42650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rgbClr val="4F81B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10520"/>
        <c:crosses val="autoZero"/>
        <c:auto val="1"/>
        <c:lblAlgn val="ctr"/>
        <c:lblOffset val="100"/>
        <c:noMultiLvlLbl val="0"/>
      </c:catAx>
      <c:valAx>
        <c:axId val="426510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b="1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solidFill>
              <a:srgbClr val="4F81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50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906394100035532"/>
          <c:y val="0.18797148148148149"/>
          <c:w val="0.28790698137973902"/>
          <c:h val="0.24522222222222223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51181102362204722" r="0.51181102362204722" t="0.74803149606299213" header="0.31496062992125984" footer="0.31496062992125984"/>
    <c:pageSetup paperSize="9"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44</xdr:row>
      <xdr:rowOff>7793</xdr:rowOff>
    </xdr:from>
    <xdr:to>
      <xdr:col>4</xdr:col>
      <xdr:colOff>664124</xdr:colOff>
      <xdr:row>72</xdr:row>
      <xdr:rowOff>73793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B89375-F373-4CD4-982F-B3D6A8DC9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380133</xdr:colOff>
      <xdr:row>44</xdr:row>
      <xdr:rowOff>7793</xdr:rowOff>
    </xdr:from>
    <xdr:to>
      <xdr:col>10</xdr:col>
      <xdr:colOff>1082358</xdr:colOff>
      <xdr:row>72</xdr:row>
      <xdr:rowOff>73793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76F8639-A3FF-4413-8499-FC7C7D747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0.44131</cdr:x>
      <cdr:y>0.07444</cdr:y>
    </cdr:from>
    <cdr:to>
      <cdr:x>0.49734</cdr:x>
      <cdr:y>0.1171</cdr:y>
    </cdr:to>
    <cdr:sp macro="" textlink="[0]!Number_of_Users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86CCAA-FAE9-4CF8-9491-4CAE1A54145E}"/>
            </a:ext>
          </a:extLst>
        </cdr:cNvPr>
        <cdr:cNvSpPr txBox="1"/>
      </cdr:nvSpPr>
      <cdr:spPr>
        <a:xfrm xmlns:a="http://schemas.openxmlformats.org/drawingml/2006/main">
          <a:off x="4104430" y="452319"/>
          <a:ext cx="521148" cy="25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967D103D-4776-44A9-AD82-0536B0B13514}" type="TxLink">
            <a:rPr lang="en-US" sz="1000" b="1" i="0" u="none" strike="noStrike">
              <a:solidFill>
                <a:srgbClr val="000000"/>
              </a:solidFill>
              <a:latin typeface="+mn-lt"/>
              <a:ea typeface="Open Sans" panose="020B0606030504020204" pitchFamily="34" charset="0"/>
              <a:cs typeface="Arial"/>
            </a:rPr>
            <a:pPr algn="l"/>
            <a:t>1</a:t>
          </a:fld>
          <a:endParaRPr lang="en-NZ" sz="11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  <cdr:relSizeAnchor xmlns:cdr="http://schemas.openxmlformats.org/drawingml/2006/chartDrawing">
    <cdr:from>
      <cdr:x>0.23594</cdr:x>
      <cdr:y>0.0725</cdr:y>
    </cdr:from>
    <cdr:to>
      <cdr:x>0.45976</cdr:x>
      <cdr:y>0.11516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736BF8B-D5AD-4EF6-9EB2-3231D7082760}"/>
            </a:ext>
          </a:extLst>
        </cdr:cNvPr>
        <cdr:cNvSpPr txBox="1"/>
      </cdr:nvSpPr>
      <cdr:spPr>
        <a:xfrm xmlns:a="http://schemas.openxmlformats.org/drawingml/2006/main">
          <a:off x="1276350" y="391500"/>
          <a:ext cx="1210733" cy="230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Number of Users:</a:t>
          </a:r>
        </a:p>
      </cdr:txBody>
    </cdr:sp>
  </cdr:relSizeAnchor>
  <cdr:relSizeAnchor xmlns:cdr="http://schemas.openxmlformats.org/drawingml/2006/chartDrawing">
    <cdr:from>
      <cdr:x>0.10207</cdr:x>
      <cdr:y>0.07104</cdr:y>
    </cdr:from>
    <cdr:to>
      <cdr:x>0.19016</cdr:x>
      <cdr:y>0.1137</cdr:y>
    </cdr:to>
    <cdr:sp macro="" textlink="'Standalone - Cost Comparison'!$K$4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41E47A-F8EA-435F-A8E8-678B2509B32B}"/>
            </a:ext>
          </a:extLst>
        </cdr:cNvPr>
        <cdr:cNvSpPr txBox="1"/>
      </cdr:nvSpPr>
      <cdr:spPr>
        <a:xfrm xmlns:a="http://schemas.openxmlformats.org/drawingml/2006/main">
          <a:off x="552150" y="383616"/>
          <a:ext cx="476550" cy="230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AC4ED10E-DAF4-4E04-91DE-1ACD5D9E37A7}" type="TxLink">
            <a:rPr lang="en-US" sz="1000" b="1" i="0" u="none" strike="noStrike">
              <a:solidFill>
                <a:srgbClr val="000000"/>
              </a:solidFill>
              <a:latin typeface="Arial"/>
              <a:ea typeface="Open Sans" panose="020B0606030504020204" pitchFamily="34" charset="0"/>
              <a:cs typeface="Arial"/>
            </a:rPr>
            <a:pPr algn="l"/>
            <a:t>USD</a:t>
          </a:fld>
          <a:endParaRPr lang="en-NZ" sz="11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0.44131</cdr:x>
      <cdr:y>0.07444</cdr:y>
    </cdr:from>
    <cdr:to>
      <cdr:x>0.49734</cdr:x>
      <cdr:y>0.1171</cdr:y>
    </cdr:to>
    <cdr:sp macro="" textlink="[0]!Number_of_Users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86CCAA-FAE9-4CF8-9491-4CAE1A54145E}"/>
            </a:ext>
          </a:extLst>
        </cdr:cNvPr>
        <cdr:cNvSpPr txBox="1"/>
      </cdr:nvSpPr>
      <cdr:spPr>
        <a:xfrm xmlns:a="http://schemas.openxmlformats.org/drawingml/2006/main">
          <a:off x="4104430" y="452319"/>
          <a:ext cx="521148" cy="2592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967D103D-4776-44A9-AD82-0536B0B13514}" type="TxLink">
            <a:rPr lang="en-US" sz="1000" b="1" i="0" u="none" strike="noStrike">
              <a:solidFill>
                <a:srgbClr val="000000"/>
              </a:solidFill>
              <a:latin typeface="+mn-lt"/>
              <a:ea typeface="Open Sans" panose="020B0606030504020204" pitchFamily="34" charset="0"/>
              <a:cs typeface="Arial"/>
            </a:rPr>
            <a:pPr algn="l"/>
            <a:t>1</a:t>
          </a:fld>
          <a:endParaRPr lang="en-NZ" sz="11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  <cdr:relSizeAnchor xmlns:cdr="http://schemas.openxmlformats.org/drawingml/2006/chartDrawing">
    <cdr:from>
      <cdr:x>0.23573</cdr:x>
      <cdr:y>0.0725</cdr:y>
    </cdr:from>
    <cdr:to>
      <cdr:x>0.45976</cdr:x>
      <cdr:y>0.11516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736BF8B-D5AD-4EF6-9EB2-3231D7082760}"/>
            </a:ext>
          </a:extLst>
        </cdr:cNvPr>
        <cdr:cNvSpPr txBox="1"/>
      </cdr:nvSpPr>
      <cdr:spPr>
        <a:xfrm xmlns:a="http://schemas.openxmlformats.org/drawingml/2006/main">
          <a:off x="1277217" y="391500"/>
          <a:ext cx="1213847" cy="230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1100">
              <a:latin typeface="+mn-lt"/>
              <a:ea typeface="Open Sans" panose="020B0606030504020204" pitchFamily="34" charset="0"/>
              <a:cs typeface="Open Sans" panose="020B0606030504020204" pitchFamily="34" charset="0"/>
            </a:rPr>
            <a:t>Number of Users:</a:t>
          </a:r>
        </a:p>
      </cdr:txBody>
    </cdr:sp>
  </cdr:relSizeAnchor>
  <cdr:relSizeAnchor xmlns:cdr="http://schemas.openxmlformats.org/drawingml/2006/chartDrawing">
    <cdr:from>
      <cdr:x>0.10207</cdr:x>
      <cdr:y>0.07104</cdr:y>
    </cdr:from>
    <cdr:to>
      <cdr:x>0.19002</cdr:x>
      <cdr:y>0.1137</cdr:y>
    </cdr:to>
    <cdr:sp macro="" textlink="'Standalone - Cost Comparison'!$K$4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41E47A-F8EA-435F-A8E8-678B2509B32B}"/>
            </a:ext>
          </a:extLst>
        </cdr:cNvPr>
        <cdr:cNvSpPr txBox="1"/>
      </cdr:nvSpPr>
      <cdr:spPr>
        <a:xfrm xmlns:a="http://schemas.openxmlformats.org/drawingml/2006/main">
          <a:off x="553033" y="383616"/>
          <a:ext cx="476533" cy="230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AC4ED10E-DAF4-4E04-91DE-1ACD5D9E37A7}" type="TxLink">
            <a:rPr lang="en-US" sz="1000" b="1" i="0" u="none" strike="noStrike">
              <a:solidFill>
                <a:srgbClr val="000000"/>
              </a:solidFill>
              <a:latin typeface="Arial"/>
              <a:ea typeface="Open Sans" panose="020B0606030504020204" pitchFamily="34" charset="0"/>
              <a:cs typeface="Arial"/>
            </a:rPr>
            <a:pPr algn="l"/>
            <a:t>USD</a:t>
          </a:fld>
          <a:endParaRPr lang="en-NZ" sz="1100">
            <a:latin typeface="+mn-lt"/>
            <a:ea typeface="Open Sans" panose="020B0606030504020204" pitchFamily="34" charset="0"/>
            <a:cs typeface="Open Sans" panose="020B0606030504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utodesk.com/product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utodesk.com.au/products" TargetMode="External"/><Relationship Id="rId1" Type="http://schemas.openxmlformats.org/officeDocument/2006/relationships/hyperlink" Target="https://www.autodesk.co.nz/products" TargetMode="External"/><Relationship Id="rId6" Type="http://schemas.openxmlformats.org/officeDocument/2006/relationships/hyperlink" Target="https://www.bricsys.com/estore/?site=en-au" TargetMode="External"/><Relationship Id="rId5" Type="http://schemas.openxmlformats.org/officeDocument/2006/relationships/hyperlink" Target="https://www.bricsys.com/estore/?site=en-nz" TargetMode="External"/><Relationship Id="rId4" Type="http://schemas.openxmlformats.org/officeDocument/2006/relationships/hyperlink" Target="https://www.bricsys.com/estore/?site=en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E1E5-0748-4C4E-A117-C21CA391EC61}">
  <dimension ref="A1:O75"/>
  <sheetViews>
    <sheetView tabSelected="1" zoomScaleNormal="100" workbookViewId="0">
      <selection activeCell="K10" sqref="K10"/>
    </sheetView>
  </sheetViews>
  <sheetFormatPr defaultRowHeight="15" x14ac:dyDescent="0.25"/>
  <cols>
    <col min="1" max="1" width="27.140625" customWidth="1"/>
    <col min="2" max="2" width="16.7109375" style="6" customWidth="1"/>
    <col min="3" max="6" width="16.7109375" style="7" customWidth="1"/>
    <col min="7" max="7" width="9" style="7" customWidth="1"/>
    <col min="8" max="10" width="16.7109375" customWidth="1"/>
    <col min="11" max="11" width="16.7109375" style="7" customWidth="1"/>
    <col min="12" max="13" width="18.7109375" style="10" customWidth="1"/>
    <col min="14" max="14" width="10.5703125" customWidth="1"/>
    <col min="15" max="16" width="11.5703125" customWidth="1"/>
    <col min="17" max="17" width="9.140625" customWidth="1"/>
    <col min="18" max="18" width="9.7109375" bestFit="1" customWidth="1"/>
  </cols>
  <sheetData>
    <row r="1" spans="1:15" ht="21" x14ac:dyDescent="0.35">
      <c r="A1" s="5" t="s">
        <v>31</v>
      </c>
      <c r="I1" s="12"/>
      <c r="L1"/>
      <c r="M1" s="11" t="s">
        <v>5</v>
      </c>
    </row>
    <row r="2" spans="1:15" x14ac:dyDescent="0.25">
      <c r="I2" s="12"/>
      <c r="L2"/>
      <c r="M2" s="9" t="s">
        <v>6</v>
      </c>
      <c r="O2" s="9"/>
    </row>
    <row r="3" spans="1:15" x14ac:dyDescent="0.25">
      <c r="A3" s="4"/>
      <c r="B3" s="3" t="s">
        <v>18</v>
      </c>
      <c r="C3" s="29" t="s">
        <v>19</v>
      </c>
      <c r="D3" s="19" t="s">
        <v>20</v>
      </c>
      <c r="E3" s="30" t="s">
        <v>21</v>
      </c>
      <c r="F3" s="19"/>
      <c r="G3" s="19"/>
      <c r="I3" s="30"/>
      <c r="J3" s="39" t="s">
        <v>32</v>
      </c>
      <c r="K3" s="33" t="s">
        <v>25</v>
      </c>
      <c r="L3"/>
      <c r="M3" s="9" t="s">
        <v>7</v>
      </c>
    </row>
    <row r="4" spans="1:15" x14ac:dyDescent="0.25">
      <c r="A4" s="1" t="s">
        <v>0</v>
      </c>
      <c r="B4" s="23">
        <v>635</v>
      </c>
      <c r="C4" s="23">
        <v>190</v>
      </c>
      <c r="D4" s="25">
        <f>SUM(B4:C4)</f>
        <v>825</v>
      </c>
      <c r="E4" t="s">
        <v>11</v>
      </c>
      <c r="F4" s="25"/>
      <c r="G4" s="25"/>
      <c r="J4" s="39" t="s">
        <v>33</v>
      </c>
      <c r="K4" s="33" t="s">
        <v>26</v>
      </c>
      <c r="L4"/>
      <c r="M4" s="9" t="s">
        <v>10</v>
      </c>
    </row>
    <row r="5" spans="1:15" x14ac:dyDescent="0.25">
      <c r="A5" s="1" t="s">
        <v>2</v>
      </c>
      <c r="B5" s="23">
        <v>850</v>
      </c>
      <c r="C5" s="23">
        <v>255</v>
      </c>
      <c r="D5" s="25">
        <f>SUM(B5:C5)</f>
        <v>1105</v>
      </c>
      <c r="E5" t="s">
        <v>11</v>
      </c>
      <c r="F5" s="25"/>
      <c r="G5" s="25"/>
      <c r="J5" s="2" t="s">
        <v>4</v>
      </c>
      <c r="L5"/>
      <c r="M5"/>
      <c r="O5" s="9"/>
    </row>
    <row r="6" spans="1:15" x14ac:dyDescent="0.25">
      <c r="A6" s="1" t="s">
        <v>1</v>
      </c>
      <c r="B6" s="23">
        <v>1200</v>
      </c>
      <c r="C6" s="23">
        <v>360</v>
      </c>
      <c r="D6" s="25">
        <f>SUM(B6:C6)</f>
        <v>1560</v>
      </c>
      <c r="E6" t="s">
        <v>11</v>
      </c>
      <c r="F6" s="25"/>
      <c r="G6" s="25"/>
      <c r="L6"/>
      <c r="M6" s="9" t="s">
        <v>12</v>
      </c>
    </row>
    <row r="7" spans="1:15" x14ac:dyDescent="0.25">
      <c r="A7" s="1" t="s">
        <v>27</v>
      </c>
      <c r="B7" s="23">
        <v>1850</v>
      </c>
      <c r="C7" s="23">
        <v>555</v>
      </c>
      <c r="D7" s="25">
        <f>SUM(B7:C7)</f>
        <v>2405</v>
      </c>
      <c r="E7" t="s">
        <v>11</v>
      </c>
      <c r="F7" s="25"/>
      <c r="G7" s="25"/>
      <c r="J7" s="8" t="s">
        <v>23</v>
      </c>
      <c r="K7" s="17">
        <v>3</v>
      </c>
      <c r="L7"/>
      <c r="M7" s="9" t="s">
        <v>13</v>
      </c>
    </row>
    <row r="8" spans="1:15" x14ac:dyDescent="0.25">
      <c r="A8" s="1" t="s">
        <v>28</v>
      </c>
      <c r="B8" s="23">
        <v>1750</v>
      </c>
      <c r="C8" s="23">
        <v>525</v>
      </c>
      <c r="D8" s="25">
        <f>SUM(B8:C8)</f>
        <v>2275</v>
      </c>
      <c r="E8" t="s">
        <v>11</v>
      </c>
      <c r="F8" s="25"/>
      <c r="G8" s="25"/>
      <c r="K8" s="6"/>
      <c r="L8"/>
      <c r="M8" s="9" t="s">
        <v>14</v>
      </c>
    </row>
    <row r="9" spans="1:15" x14ac:dyDescent="0.25">
      <c r="A9" s="1"/>
      <c r="B9" s="24"/>
      <c r="C9" s="26"/>
      <c r="D9" s="25"/>
      <c r="E9"/>
      <c r="F9" s="25"/>
      <c r="G9" s="25"/>
      <c r="J9" s="8" t="s">
        <v>24</v>
      </c>
      <c r="K9" s="17">
        <v>1</v>
      </c>
      <c r="L9"/>
      <c r="M9"/>
    </row>
    <row r="10" spans="1:15" x14ac:dyDescent="0.25">
      <c r="A10" s="1" t="s">
        <v>8</v>
      </c>
      <c r="B10" s="23">
        <v>0</v>
      </c>
      <c r="C10" s="23">
        <v>351</v>
      </c>
      <c r="D10" s="25">
        <f>SUM(B10:C10)</f>
        <v>351</v>
      </c>
      <c r="E10" t="s">
        <v>22</v>
      </c>
      <c r="F10" s="25"/>
      <c r="G10" s="25"/>
      <c r="L10"/>
      <c r="M10"/>
    </row>
    <row r="11" spans="1:15" x14ac:dyDescent="0.25">
      <c r="A11" s="1" t="s">
        <v>9</v>
      </c>
      <c r="B11" s="23">
        <v>0</v>
      </c>
      <c r="C11" s="23">
        <v>1575</v>
      </c>
      <c r="D11" s="25">
        <f>SUM(B11:C11)</f>
        <v>1575</v>
      </c>
      <c r="E11" t="s">
        <v>22</v>
      </c>
      <c r="F11" s="25"/>
      <c r="G11" s="25"/>
      <c r="L11"/>
      <c r="M11"/>
    </row>
    <row r="12" spans="1:15" x14ac:dyDescent="0.25">
      <c r="A12" s="1" t="s">
        <v>29</v>
      </c>
      <c r="B12" s="23">
        <v>0</v>
      </c>
      <c r="C12" s="23">
        <v>2025</v>
      </c>
      <c r="D12" s="25">
        <f>SUM(B12:C12)</f>
        <v>2025</v>
      </c>
      <c r="E12" t="s">
        <v>22</v>
      </c>
      <c r="F12" s="25"/>
      <c r="G12" s="25"/>
      <c r="L12"/>
      <c r="M12"/>
    </row>
    <row r="13" spans="1:15" x14ac:dyDescent="0.25">
      <c r="A13" s="1" t="s">
        <v>30</v>
      </c>
      <c r="B13" s="23">
        <v>0</v>
      </c>
      <c r="C13" s="23">
        <v>1935</v>
      </c>
      <c r="D13" s="25">
        <f>SUM(B13:C13)</f>
        <v>1935</v>
      </c>
      <c r="E13" t="s">
        <v>22</v>
      </c>
      <c r="F13" s="25"/>
      <c r="G13" s="25"/>
      <c r="L13"/>
      <c r="M13"/>
    </row>
    <row r="14" spans="1:15" x14ac:dyDescent="0.25">
      <c r="B14" s="31"/>
      <c r="C14" s="32"/>
      <c r="D14" s="6"/>
      <c r="E14" s="6"/>
      <c r="F14" s="6"/>
      <c r="G14" s="6"/>
      <c r="L14"/>
      <c r="M14"/>
    </row>
    <row r="15" spans="1:15" ht="30" x14ac:dyDescent="0.25">
      <c r="A15" s="12"/>
      <c r="B15" s="13" t="s">
        <v>0</v>
      </c>
      <c r="C15" s="14" t="s">
        <v>2</v>
      </c>
      <c r="D15" s="14" t="s">
        <v>1</v>
      </c>
      <c r="E15" s="14" t="s">
        <v>27</v>
      </c>
      <c r="F15" s="14" t="s">
        <v>28</v>
      </c>
      <c r="G15" s="14"/>
      <c r="H15" s="14" t="s">
        <v>8</v>
      </c>
      <c r="I15" s="14" t="s">
        <v>9</v>
      </c>
      <c r="J15" s="14" t="s">
        <v>29</v>
      </c>
      <c r="K15" s="14" t="s">
        <v>30</v>
      </c>
      <c r="L15"/>
    </row>
    <row r="16" spans="1:15" x14ac:dyDescent="0.25">
      <c r="A16" s="12" t="s">
        <v>15</v>
      </c>
      <c r="B16" s="27">
        <f>D4*Number_of_Users</f>
        <v>825</v>
      </c>
      <c r="C16" s="27">
        <f>D5*Number_of_Users</f>
        <v>1105</v>
      </c>
      <c r="D16" s="27">
        <f>D6*Number_of_Users</f>
        <v>1560</v>
      </c>
      <c r="E16" s="27">
        <f>D7*Number_of_Users</f>
        <v>2405</v>
      </c>
      <c r="F16" s="27">
        <f>D8*Number_of_Users</f>
        <v>2275</v>
      </c>
      <c r="G16" s="27"/>
      <c r="H16" s="27">
        <f>D10*Number_of_Users</f>
        <v>351</v>
      </c>
      <c r="I16" s="27">
        <f>D11*Number_of_Users</f>
        <v>1575</v>
      </c>
      <c r="J16" s="27">
        <f>D12*Number_of_Users</f>
        <v>2025</v>
      </c>
      <c r="K16" s="27">
        <f>D13*Number_of_Users</f>
        <v>1935</v>
      </c>
      <c r="L16" s="20"/>
    </row>
    <row r="17" spans="1:13" x14ac:dyDescent="0.25">
      <c r="A17" t="s">
        <v>3</v>
      </c>
      <c r="B17" s="27">
        <f>C4*Number_of_Users</f>
        <v>190</v>
      </c>
      <c r="C17" s="27">
        <f>C5*Number_of_Users</f>
        <v>255</v>
      </c>
      <c r="D17" s="27">
        <f>C6*Number_of_Users</f>
        <v>360</v>
      </c>
      <c r="E17" s="27">
        <f>C7*Number_of_Users</f>
        <v>555</v>
      </c>
      <c r="F17" s="27">
        <f>C8*Number_of_Users</f>
        <v>525</v>
      </c>
      <c r="G17" s="27"/>
      <c r="H17" s="27">
        <f>C10*Number_of_Users</f>
        <v>351</v>
      </c>
      <c r="I17" s="27">
        <f>C11*Number_of_Users</f>
        <v>1575</v>
      </c>
      <c r="J17" s="27">
        <f>C12*Number_of_Users</f>
        <v>2025</v>
      </c>
      <c r="K17" s="27">
        <f>C13*Number_of_Users</f>
        <v>1935</v>
      </c>
      <c r="L17" s="20"/>
    </row>
    <row r="18" spans="1:13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0"/>
    </row>
    <row r="19" spans="1:13" x14ac:dyDescent="0.25">
      <c r="A19" s="22" t="str">
        <f>"Total cost over "&amp;$K$7&amp; " Years"</f>
        <v>Total cost over 3 Years</v>
      </c>
      <c r="B19" s="27">
        <f>B16+(B17*(Number_of_Years-1))</f>
        <v>1205</v>
      </c>
      <c r="C19" s="27">
        <f>C16+(C17*(Number_of_Years-1))</f>
        <v>1615</v>
      </c>
      <c r="D19" s="27">
        <f>D16+(D17*(Number_of_Years-1))</f>
        <v>2280</v>
      </c>
      <c r="E19" s="27">
        <f>E16+(E17*(Number_of_Years-1))</f>
        <v>3515</v>
      </c>
      <c r="F19" s="27">
        <f>F16+(F17*(Number_of_Years-1))</f>
        <v>3325</v>
      </c>
      <c r="G19" s="27"/>
      <c r="H19" s="27">
        <f>H16+(H17*(Number_of_Years-1))</f>
        <v>1053</v>
      </c>
      <c r="I19" s="27">
        <f>I16+(I17*(Number_of_Years-1))</f>
        <v>4725</v>
      </c>
      <c r="J19" s="27">
        <f>J16+(J17*(Number_of_Years-1))</f>
        <v>6075</v>
      </c>
      <c r="K19" s="27">
        <f>K16+(K17*(Number_of_Years-1))</f>
        <v>5805</v>
      </c>
      <c r="L19" s="20"/>
    </row>
    <row r="20" spans="1:13" ht="15.75" x14ac:dyDescent="0.25">
      <c r="A20" s="15" t="s">
        <v>16</v>
      </c>
      <c r="B20" s="28">
        <f t="shared" ref="B20:H20" si="0">B19/Number_of_Years</f>
        <v>401.66666666666669</v>
      </c>
      <c r="C20" s="28">
        <f t="shared" si="0"/>
        <v>538.33333333333337</v>
      </c>
      <c r="D20" s="28">
        <f t="shared" si="0"/>
        <v>760</v>
      </c>
      <c r="E20" s="28">
        <f t="shared" si="0"/>
        <v>1171.6666666666667</v>
      </c>
      <c r="F20" s="28">
        <f t="shared" si="0"/>
        <v>1108.3333333333333</v>
      </c>
      <c r="G20" s="28"/>
      <c r="H20" s="28">
        <f t="shared" si="0"/>
        <v>351</v>
      </c>
      <c r="I20" s="28">
        <f>I19/Number_of_Years</f>
        <v>1575</v>
      </c>
      <c r="J20" s="28">
        <f>J19/Number_of_Years</f>
        <v>2025</v>
      </c>
      <c r="K20" s="28">
        <f>K19/Number_of_Years</f>
        <v>1935</v>
      </c>
      <c r="L20" s="20"/>
    </row>
    <row r="21" spans="1:13" ht="15.75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20"/>
    </row>
    <row r="22" spans="1:13" ht="15.75" x14ac:dyDescent="0.25">
      <c r="A22" s="37" t="str">
        <f>"Savings over "&amp;$K$7&amp; " Years"</f>
        <v>Savings over 3 Years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0"/>
      <c r="M22"/>
    </row>
    <row r="23" spans="1:13" x14ac:dyDescent="0.25">
      <c r="A23" s="1" t="s">
        <v>8</v>
      </c>
      <c r="B23" s="38">
        <f>$H$19-B19</f>
        <v>-152</v>
      </c>
      <c r="C23" s="38">
        <f t="shared" ref="C23:F23" si="1">$H$19-C19</f>
        <v>-562</v>
      </c>
      <c r="D23" s="38">
        <f t="shared" si="1"/>
        <v>-1227</v>
      </c>
      <c r="E23" s="38">
        <f t="shared" si="1"/>
        <v>-2462</v>
      </c>
      <c r="F23" s="38">
        <f t="shared" si="1"/>
        <v>-2272</v>
      </c>
      <c r="G23" s="18"/>
      <c r="H23" s="18"/>
      <c r="I23" s="18"/>
      <c r="J23" s="18"/>
      <c r="K23" s="18"/>
      <c r="L23" s="21"/>
      <c r="M23"/>
    </row>
    <row r="24" spans="1:13" x14ac:dyDescent="0.25">
      <c r="A24" s="1" t="s">
        <v>9</v>
      </c>
      <c r="B24" s="38">
        <f>$I$19-B19</f>
        <v>3520</v>
      </c>
      <c r="C24" s="38">
        <f t="shared" ref="C24:F24" si="2">$I$19-C19</f>
        <v>3110</v>
      </c>
      <c r="D24" s="38">
        <f t="shared" si="2"/>
        <v>2445</v>
      </c>
      <c r="E24" s="38">
        <f t="shared" si="2"/>
        <v>1210</v>
      </c>
      <c r="F24" s="38">
        <f t="shared" si="2"/>
        <v>1400</v>
      </c>
      <c r="G24" s="18"/>
      <c r="H24" s="18"/>
      <c r="I24" s="18"/>
      <c r="J24" s="18"/>
      <c r="K24" s="18"/>
      <c r="L24" s="21"/>
      <c r="M24"/>
    </row>
    <row r="25" spans="1:13" x14ac:dyDescent="0.25">
      <c r="A25" s="1" t="s">
        <v>29</v>
      </c>
      <c r="B25" s="38">
        <f>$J$19-B19</f>
        <v>4870</v>
      </c>
      <c r="C25" s="38">
        <f t="shared" ref="C25:F25" si="3">$J$19-C19</f>
        <v>4460</v>
      </c>
      <c r="D25" s="38">
        <f t="shared" si="3"/>
        <v>3795</v>
      </c>
      <c r="E25" s="38">
        <f t="shared" si="3"/>
        <v>2560</v>
      </c>
      <c r="F25" s="38">
        <f t="shared" si="3"/>
        <v>2750</v>
      </c>
      <c r="G25" s="18"/>
      <c r="H25" s="18"/>
      <c r="I25" s="18"/>
      <c r="J25" s="18"/>
      <c r="K25" s="18"/>
      <c r="L25" s="21"/>
      <c r="M25"/>
    </row>
    <row r="26" spans="1:13" x14ac:dyDescent="0.25">
      <c r="A26" s="1" t="s">
        <v>30</v>
      </c>
      <c r="B26" s="38">
        <f>$K$19-B19</f>
        <v>4600</v>
      </c>
      <c r="C26" s="38">
        <f>$K$19-C19</f>
        <v>4190</v>
      </c>
      <c r="D26" s="38">
        <f>$K$19-D19</f>
        <v>3525</v>
      </c>
      <c r="E26" s="38">
        <f>$K$19-E19</f>
        <v>2290</v>
      </c>
      <c r="F26" s="38">
        <f>$K$19-F19</f>
        <v>2480</v>
      </c>
      <c r="I26" s="7"/>
      <c r="L26"/>
      <c r="M26"/>
    </row>
    <row r="27" spans="1:13" ht="15.75" x14ac:dyDescent="0.25">
      <c r="A27" s="37" t="str">
        <f>"ROI over "&amp;$K$7&amp; " Years"</f>
        <v>ROI over 3 Years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0"/>
      <c r="M27"/>
    </row>
    <row r="28" spans="1:13" x14ac:dyDescent="0.25">
      <c r="A28" s="1" t="s">
        <v>8</v>
      </c>
      <c r="B28" s="18">
        <f>($H$19-B19)/B19</f>
        <v>-0.12614107883817427</v>
      </c>
      <c r="C28" s="18">
        <f>($H$19-C19)/C19</f>
        <v>-0.3479876160990712</v>
      </c>
      <c r="D28" s="18">
        <f>($H$19-D19)/D19</f>
        <v>-0.53815789473684206</v>
      </c>
      <c r="E28" s="18">
        <f>($H$19-E19)/E19</f>
        <v>-0.70042674253200565</v>
      </c>
      <c r="F28" s="18">
        <f>($H$19-F19)/F19</f>
        <v>-0.68330827067669175</v>
      </c>
      <c r="G28" s="18"/>
      <c r="H28" s="18"/>
      <c r="I28" s="18"/>
      <c r="J28" s="18"/>
      <c r="K28" s="18"/>
      <c r="L28" s="21"/>
      <c r="M28"/>
    </row>
    <row r="29" spans="1:13" x14ac:dyDescent="0.25">
      <c r="A29" s="1" t="s">
        <v>9</v>
      </c>
      <c r="B29" s="18">
        <f>($I$19-B19)/B19</f>
        <v>2.9211618257261409</v>
      </c>
      <c r="C29" s="18">
        <f>($I$19-C19)/C19</f>
        <v>1.9256965944272446</v>
      </c>
      <c r="D29" s="18">
        <f>($I$19-D19)/D19</f>
        <v>1.0723684210526316</v>
      </c>
      <c r="E29" s="18">
        <f>($I$19-E19)/E19</f>
        <v>0.34423897581792318</v>
      </c>
      <c r="F29" s="18">
        <f>($I$19-F19)/F19</f>
        <v>0.42105263157894735</v>
      </c>
      <c r="G29" s="18"/>
      <c r="H29" s="18"/>
      <c r="I29" s="18"/>
      <c r="J29" s="18"/>
      <c r="K29" s="18"/>
      <c r="L29" s="21"/>
      <c r="M29"/>
    </row>
    <row r="30" spans="1:13" x14ac:dyDescent="0.25">
      <c r="A30" s="1" t="s">
        <v>29</v>
      </c>
      <c r="B30" s="18">
        <f>($J$19-B19)/B19</f>
        <v>4.0414937759336098</v>
      </c>
      <c r="C30" s="18">
        <f>($J$19-C19)/C19</f>
        <v>2.7616099071207429</v>
      </c>
      <c r="D30" s="18">
        <f>($J$19-D19)/D19</f>
        <v>1.6644736842105263</v>
      </c>
      <c r="E30" s="18">
        <f>($J$19-E19)/E19</f>
        <v>0.72830725462304413</v>
      </c>
      <c r="F30" s="18">
        <f>($J$19-F19)/F19</f>
        <v>0.82706766917293228</v>
      </c>
      <c r="G30" s="18"/>
      <c r="H30" s="18"/>
      <c r="I30" s="18"/>
      <c r="J30" s="18"/>
      <c r="K30" s="18"/>
      <c r="L30" s="21"/>
      <c r="M30"/>
    </row>
    <row r="31" spans="1:13" x14ac:dyDescent="0.25">
      <c r="A31" s="1" t="s">
        <v>30</v>
      </c>
      <c r="B31" s="18">
        <f>($K$19-B19)/B19</f>
        <v>3.8174273858921164</v>
      </c>
      <c r="C31" s="18">
        <f>($K$19-C19)/C19</f>
        <v>2.5944272445820435</v>
      </c>
      <c r="D31" s="18">
        <f>($K$19-D19)/D19</f>
        <v>1.5460526315789473</v>
      </c>
      <c r="E31" s="18">
        <f>($K$19-E19)/E19</f>
        <v>0.65149359886201996</v>
      </c>
      <c r="F31" s="18">
        <f>($K$19-F19)/F19</f>
        <v>0.74586466165413534</v>
      </c>
      <c r="I31" s="7"/>
      <c r="L31"/>
      <c r="M31"/>
    </row>
    <row r="32" spans="1:13" x14ac:dyDescent="0.25">
      <c r="A32" s="1"/>
      <c r="B32" s="18"/>
      <c r="C32" s="18"/>
      <c r="D32" s="18"/>
      <c r="E32" s="18"/>
      <c r="F32" s="18"/>
      <c r="I32" s="7"/>
      <c r="L32"/>
      <c r="M32"/>
    </row>
    <row r="33" spans="1:13" ht="30" x14ac:dyDescent="0.25">
      <c r="A33" s="16" t="s">
        <v>17</v>
      </c>
      <c r="B33" s="13" t="s">
        <v>0</v>
      </c>
      <c r="C33" s="14" t="s">
        <v>2</v>
      </c>
      <c r="D33" s="14" t="s">
        <v>1</v>
      </c>
      <c r="E33" s="14" t="s">
        <v>27</v>
      </c>
      <c r="F33" s="14" t="s">
        <v>28</v>
      </c>
      <c r="G33" s="14"/>
      <c r="H33" s="14" t="s">
        <v>8</v>
      </c>
      <c r="I33" s="14" t="s">
        <v>9</v>
      </c>
      <c r="J33" s="14" t="s">
        <v>29</v>
      </c>
      <c r="K33" s="14" t="s">
        <v>30</v>
      </c>
      <c r="L33"/>
      <c r="M33"/>
    </row>
    <row r="34" spans="1:13" x14ac:dyDescent="0.25">
      <c r="A34" s="12">
        <v>1</v>
      </c>
      <c r="B34" s="27">
        <f>B16</f>
        <v>825</v>
      </c>
      <c r="C34" s="27">
        <f>C16</f>
        <v>1105</v>
      </c>
      <c r="D34" s="27">
        <f>D16</f>
        <v>1560</v>
      </c>
      <c r="E34" s="27">
        <f>E16</f>
        <v>2405</v>
      </c>
      <c r="F34" s="27">
        <f>F16</f>
        <v>2275</v>
      </c>
      <c r="G34" s="27"/>
      <c r="H34" s="27">
        <f>H16</f>
        <v>351</v>
      </c>
      <c r="I34" s="27">
        <f>I16</f>
        <v>1575</v>
      </c>
      <c r="J34" s="27">
        <f>J16</f>
        <v>2025</v>
      </c>
      <c r="K34" s="27">
        <f>K16</f>
        <v>1935</v>
      </c>
      <c r="L34" s="20"/>
      <c r="M34"/>
    </row>
    <row r="35" spans="1:13" x14ac:dyDescent="0.25">
      <c r="A35" s="12">
        <v>2</v>
      </c>
      <c r="B35" s="27">
        <f>B34+B$17</f>
        <v>1015</v>
      </c>
      <c r="C35" s="27">
        <f>C34+C$17</f>
        <v>1360</v>
      </c>
      <c r="D35" s="27">
        <f>D34+D$17</f>
        <v>1920</v>
      </c>
      <c r="E35" s="27">
        <f>E34+E$17</f>
        <v>2960</v>
      </c>
      <c r="F35" s="27">
        <f>F34+F$17</f>
        <v>2800</v>
      </c>
      <c r="G35" s="27"/>
      <c r="H35" s="27">
        <f>H34+H$17</f>
        <v>702</v>
      </c>
      <c r="I35" s="27">
        <f>I34+I$17</f>
        <v>3150</v>
      </c>
      <c r="J35" s="27">
        <f>J34+J$17</f>
        <v>4050</v>
      </c>
      <c r="K35" s="27">
        <f>K34+K$17</f>
        <v>3870</v>
      </c>
      <c r="L35" s="20"/>
      <c r="M35"/>
    </row>
    <row r="36" spans="1:13" x14ac:dyDescent="0.25">
      <c r="A36" s="12">
        <v>3</v>
      </c>
      <c r="B36" s="27">
        <f>B35+B$17</f>
        <v>1205</v>
      </c>
      <c r="C36" s="27">
        <f>C35+C$17</f>
        <v>1615</v>
      </c>
      <c r="D36" s="27">
        <f>D35+D$17</f>
        <v>2280</v>
      </c>
      <c r="E36" s="27">
        <f>E35+E$17</f>
        <v>3515</v>
      </c>
      <c r="F36" s="27">
        <f>F35+F$17</f>
        <v>3325</v>
      </c>
      <c r="G36" s="27"/>
      <c r="H36" s="27">
        <f>H35+H$17</f>
        <v>1053</v>
      </c>
      <c r="I36" s="27">
        <f>I35+I$17</f>
        <v>4725</v>
      </c>
      <c r="J36" s="27">
        <f>J35+J$17</f>
        <v>6075</v>
      </c>
      <c r="K36" s="27">
        <f>K35+K$17</f>
        <v>5805</v>
      </c>
      <c r="L36" s="20"/>
    </row>
    <row r="37" spans="1:13" x14ac:dyDescent="0.25">
      <c r="A37" s="12">
        <v>4</v>
      </c>
      <c r="B37" s="27">
        <f>B36+B$17</f>
        <v>1395</v>
      </c>
      <c r="C37" s="27">
        <f>C36+C$17</f>
        <v>1870</v>
      </c>
      <c r="D37" s="27">
        <f>D36+D$17</f>
        <v>2640</v>
      </c>
      <c r="E37" s="27">
        <f>E36+E$17</f>
        <v>4070</v>
      </c>
      <c r="F37" s="27">
        <f>F36+F$17</f>
        <v>3850</v>
      </c>
      <c r="G37" s="27"/>
      <c r="H37" s="27">
        <f>H36+H$17</f>
        <v>1404</v>
      </c>
      <c r="I37" s="27">
        <f>I36+I$17</f>
        <v>6300</v>
      </c>
      <c r="J37" s="27">
        <f>J36+J$17</f>
        <v>8100</v>
      </c>
      <c r="K37" s="27">
        <f>K36+K$17</f>
        <v>7740</v>
      </c>
      <c r="L37" s="20"/>
    </row>
    <row r="38" spans="1:13" x14ac:dyDescent="0.25">
      <c r="A38" s="12">
        <v>5</v>
      </c>
      <c r="B38" s="27">
        <f>B37+B$17</f>
        <v>1585</v>
      </c>
      <c r="C38" s="27">
        <f>C37+C$17</f>
        <v>2125</v>
      </c>
      <c r="D38" s="27">
        <f>D37+D$17</f>
        <v>3000</v>
      </c>
      <c r="E38" s="27">
        <f>E37+E$17</f>
        <v>4625</v>
      </c>
      <c r="F38" s="27">
        <f>F37+F$17</f>
        <v>4375</v>
      </c>
      <c r="G38" s="27"/>
      <c r="H38" s="27">
        <f>H37+H$17</f>
        <v>1755</v>
      </c>
      <c r="I38" s="27">
        <f>I37+I$17</f>
        <v>7875</v>
      </c>
      <c r="J38" s="27">
        <f>J37+J$17</f>
        <v>10125</v>
      </c>
      <c r="K38" s="27">
        <f>K37+K$17</f>
        <v>9675</v>
      </c>
      <c r="L38" s="20"/>
    </row>
    <row r="39" spans="1:13" hidden="1" x14ac:dyDescent="0.25">
      <c r="A39" s="12">
        <v>6</v>
      </c>
      <c r="B39" s="27">
        <f>B38+B$17</f>
        <v>1775</v>
      </c>
      <c r="C39" s="27">
        <f>C38+C$17</f>
        <v>2380</v>
      </c>
      <c r="D39" s="27">
        <f>D38+D$17</f>
        <v>3360</v>
      </c>
      <c r="E39" s="27">
        <f>E38+E$17</f>
        <v>5180</v>
      </c>
      <c r="F39" s="27">
        <f>F38+F$17</f>
        <v>4900</v>
      </c>
      <c r="G39" s="27"/>
      <c r="H39" s="27">
        <f>H38+H$17</f>
        <v>2106</v>
      </c>
      <c r="I39" s="27">
        <f>I38+I$17</f>
        <v>9450</v>
      </c>
      <c r="J39" s="27">
        <f>J38+J$17</f>
        <v>12150</v>
      </c>
      <c r="K39" s="27">
        <f>K38+K$17</f>
        <v>11610</v>
      </c>
      <c r="L39" s="20"/>
    </row>
    <row r="40" spans="1:13" hidden="1" x14ac:dyDescent="0.25">
      <c r="A40" s="12">
        <v>7</v>
      </c>
      <c r="B40" s="27">
        <f>B39+B$17</f>
        <v>1965</v>
      </c>
      <c r="C40" s="27">
        <f>C39+C$17</f>
        <v>2635</v>
      </c>
      <c r="D40" s="27">
        <f>D39+D$17</f>
        <v>3720</v>
      </c>
      <c r="E40" s="27">
        <f>E39+E$17</f>
        <v>5735</v>
      </c>
      <c r="F40" s="27">
        <f>F39+F$17</f>
        <v>5425</v>
      </c>
      <c r="G40" s="27"/>
      <c r="H40" s="27">
        <f>H39+H$17</f>
        <v>2457</v>
      </c>
      <c r="I40" s="27">
        <f>I39+I$17</f>
        <v>11025</v>
      </c>
      <c r="J40" s="27">
        <f>J39+J$17</f>
        <v>14175</v>
      </c>
      <c r="K40" s="27">
        <f>K39+K$17</f>
        <v>13545</v>
      </c>
      <c r="L40" s="20"/>
    </row>
    <row r="41" spans="1:13" hidden="1" x14ac:dyDescent="0.25">
      <c r="A41" s="12">
        <v>8</v>
      </c>
      <c r="B41" s="27">
        <f>B40+B$17</f>
        <v>2155</v>
      </c>
      <c r="C41" s="27">
        <f>C40+C$17</f>
        <v>2890</v>
      </c>
      <c r="D41" s="27">
        <f>D40+D$17</f>
        <v>4080</v>
      </c>
      <c r="E41" s="27">
        <f>E40+E$17</f>
        <v>6290</v>
      </c>
      <c r="F41" s="27">
        <f>F40+F$17</f>
        <v>5950</v>
      </c>
      <c r="G41" s="27"/>
      <c r="H41" s="27">
        <f>H40+H$17</f>
        <v>2808</v>
      </c>
      <c r="I41" s="27">
        <f>I40+I$17</f>
        <v>12600</v>
      </c>
      <c r="J41" s="27">
        <f>J40+J$17</f>
        <v>16200</v>
      </c>
      <c r="K41" s="27">
        <f>K40+K$17</f>
        <v>15480</v>
      </c>
      <c r="L41" s="20"/>
    </row>
    <row r="42" spans="1:13" hidden="1" x14ac:dyDescent="0.25">
      <c r="A42" s="12">
        <v>9</v>
      </c>
      <c r="B42" s="27">
        <f>B41+B$17</f>
        <v>2345</v>
      </c>
      <c r="C42" s="27">
        <f>C41+C$17</f>
        <v>3145</v>
      </c>
      <c r="D42" s="27">
        <f>D41+D$17</f>
        <v>4440</v>
      </c>
      <c r="E42" s="27">
        <f>E41+E$17</f>
        <v>6845</v>
      </c>
      <c r="F42" s="27">
        <f>F41+F$17</f>
        <v>6475</v>
      </c>
      <c r="G42" s="27"/>
      <c r="H42" s="27">
        <f>H41+H$17</f>
        <v>3159</v>
      </c>
      <c r="I42" s="27">
        <f>I41+I$17</f>
        <v>14175</v>
      </c>
      <c r="J42" s="27">
        <f>J41+J$17</f>
        <v>18225</v>
      </c>
      <c r="K42" s="27">
        <f>K41+K$17</f>
        <v>17415</v>
      </c>
      <c r="L42" s="20"/>
    </row>
    <row r="43" spans="1:13" hidden="1" x14ac:dyDescent="0.25">
      <c r="A43" s="12">
        <v>10</v>
      </c>
      <c r="B43" s="27">
        <f>B42+B$17</f>
        <v>2535</v>
      </c>
      <c r="C43" s="27">
        <f>C42+C$17</f>
        <v>3400</v>
      </c>
      <c r="D43" s="27">
        <f>D42+D$17</f>
        <v>4800</v>
      </c>
      <c r="E43" s="27">
        <f>E42+E$17</f>
        <v>7400</v>
      </c>
      <c r="F43" s="27">
        <f>F42+F$17</f>
        <v>7000</v>
      </c>
      <c r="G43" s="27"/>
      <c r="H43" s="27">
        <f>H42+H$17</f>
        <v>3510</v>
      </c>
      <c r="I43" s="27">
        <f>I42+I$17</f>
        <v>15750</v>
      </c>
      <c r="J43" s="27">
        <f>J42+J$17</f>
        <v>20250</v>
      </c>
      <c r="K43" s="27">
        <f>K42+K$17</f>
        <v>19350</v>
      </c>
      <c r="L43" s="20"/>
    </row>
    <row r="75" spans="11:11" x14ac:dyDescent="0.25">
      <c r="K75" s="34"/>
    </row>
  </sheetData>
  <dataValidations xWindow="256" yWindow="568" count="2">
    <dataValidation type="whole" allowBlank="1" showInputMessage="1" showErrorMessage="1" errorTitle="Number of years" error="Must be a whole number between 1 - 10" promptTitle="Years" prompt="Number of years to total costs over" sqref="K7" xr:uid="{9EC32DDB-3E71-4B6A-A457-C81C0E40E35E}">
      <formula1>1</formula1>
      <formula2>10</formula2>
    </dataValidation>
    <dataValidation type="whole" operator="greaterThanOrEqual" allowBlank="1" showInputMessage="1" showErrorMessage="1" errorTitle="Users" error="Must be a whole number of 1 or above" promptTitle="Users" prompt="Enter the number of users to consider" sqref="K9" xr:uid="{8C9E3967-D583-4E49-A216-2E55DAC7CC72}">
      <formula1>1</formula1>
    </dataValidation>
  </dataValidations>
  <hyperlinks>
    <hyperlink ref="M3" r:id="rId1" xr:uid="{91FD6E84-EA67-496D-920A-535391F03125}"/>
    <hyperlink ref="M4" r:id="rId2" xr:uid="{851AE2D5-377C-49CD-90FE-89EA7766C209}"/>
    <hyperlink ref="M2" r:id="rId3" xr:uid="{F6A85829-CA34-4C87-BC16-28F4CF4C1D79}"/>
    <hyperlink ref="M6" r:id="rId4" xr:uid="{13197967-60E0-4848-8088-65C3438366E8}"/>
    <hyperlink ref="M7" r:id="rId5" xr:uid="{334EAB5F-9A38-416F-86D7-BDB86CA68601}"/>
    <hyperlink ref="M8" r:id="rId6" xr:uid="{39125D66-F2CB-40CA-BD6A-AD175B054E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2" r:id="rId7"/>
  <headerFooter>
    <oddFooter>&amp;L&amp;F&amp;C&amp;P of &amp;N&amp;R&amp;D, &amp;T</oddFooter>
  </headerFooter>
  <rowBreaks count="1" manualBreakCount="1">
    <brk id="32" max="16383" man="1"/>
  </row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Standalone - Cost Comparison</vt:lpstr>
      <vt:lpstr>Number_of_Users</vt:lpstr>
      <vt:lpstr>'Standalone - Cost Comparison'!Number_of_Years</vt:lpstr>
      <vt:lpstr>'Standalone - Cost Comparison'!Print_Area</vt:lpstr>
    </vt:vector>
  </TitlesOfParts>
  <Company>CAD Concepts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BricsCAD Cost Comparison</dc:title>
  <dc:subject>Cost of Ownership Comparison</dc:subject>
  <dc:creator>Jason Bourhill</dc:creator>
  <cp:lastModifiedBy>Jason Bourhill</cp:lastModifiedBy>
  <cp:lastPrinted>2018-11-14T08:50:39Z</cp:lastPrinted>
  <dcterms:created xsi:type="dcterms:W3CDTF">2010-04-03T04:36:26Z</dcterms:created>
  <dcterms:modified xsi:type="dcterms:W3CDTF">2018-11-14T08:51:15Z</dcterms:modified>
</cp:coreProperties>
</file>